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60" windowWidth="15315" windowHeight="8250" activeTab="1"/>
  </bookViews>
  <sheets>
    <sheet name="kumulált Csoport" sheetId="2" r:id="rId1"/>
    <sheet name="negyedéves Csoport" sheetId="3" r:id="rId2"/>
  </sheets>
  <externalReferences>
    <externalReference r:id="rId3"/>
    <externalReference r:id="rId4"/>
    <externalReference r:id="rId5"/>
  </externalReferences>
  <definedNames>
    <definedName name="_xlnm.Print_Area" localSheetId="0">'kumulált Csoport'!$A$1:$Y$30</definedName>
    <definedName name="_xlnm.Print_Area" localSheetId="1">'negyedéves Csoport'!$A$1:$Y$13</definedName>
  </definedNames>
  <calcPr calcId="125725"/>
</workbook>
</file>

<file path=xl/calcChain.xml><?xml version="1.0" encoding="utf-8"?>
<calcChain xmlns="http://schemas.openxmlformats.org/spreadsheetml/2006/main">
  <c r="Y10" i="3"/>
  <c r="Y11" s="1"/>
  <c r="Y9"/>
  <c r="Y8"/>
  <c r="Y7"/>
  <c r="Y27" i="2"/>
  <c r="Y26"/>
  <c r="Y25"/>
  <c r="Y24"/>
  <c r="Y23"/>
  <c r="Y16"/>
  <c r="Y12"/>
  <c r="Y11"/>
  <c r="Y10"/>
  <c r="Y9"/>
  <c r="Y13" s="1"/>
  <c r="Y8"/>
  <c r="Y7"/>
  <c r="Y19" l="1"/>
  <c r="Y15"/>
  <c r="Y17" s="1"/>
</calcChain>
</file>

<file path=xl/sharedStrings.xml><?xml version="1.0" encoding="utf-8"?>
<sst xmlns="http://schemas.openxmlformats.org/spreadsheetml/2006/main" count="71" uniqueCount="26">
  <si>
    <t>márc. 31.</t>
  </si>
  <si>
    <t>jún. 30.</t>
  </si>
  <si>
    <t>szept. 30.</t>
  </si>
  <si>
    <t>dec. 31.</t>
  </si>
  <si>
    <t>dec. 31</t>
  </si>
  <si>
    <t>márc. 31</t>
  </si>
  <si>
    <t>Nettó adósság és nettó adósságráta összegyeztetése</t>
  </si>
  <si>
    <t>Pénzügyi kötelezettségek kapcsolt vállalatok felé (rövid lejáratú)</t>
  </si>
  <si>
    <t>Egyéb pénzügyi kötelezettségek (rövid lejáratú)</t>
  </si>
  <si>
    <t>Pénzügyi kötelezettségek kapcsolt vállalatok felé (hosszú lejáratú)</t>
  </si>
  <si>
    <t>Egyéb pénzügyi kötelezettségek (hosszú lejáratú)</t>
  </si>
  <si>
    <t>Mínusz: Pénzeszközök</t>
  </si>
  <si>
    <t>Mínusz: Egyéb rövid lejáratú pénzügyi eszközök</t>
  </si>
  <si>
    <t>Nettó adósság</t>
  </si>
  <si>
    <t>Összes tőke</t>
  </si>
  <si>
    <t>Nettó adósság + összes tőke</t>
  </si>
  <si>
    <t>Nettó adósságráta</t>
  </si>
  <si>
    <t>Szabad cash flow levezetése</t>
  </si>
  <si>
    <t>Üzleti tevékenységből származó nettó cash flow</t>
  </si>
  <si>
    <t>Befektetési tevékenységből származó nettó cash flow</t>
  </si>
  <si>
    <t>Egyéb pénzügyi kötelezettségek kifizetésére fordított összegek</t>
  </si>
  <si>
    <t>Egyéb pénzügyi eszközök eladása - nettó</t>
  </si>
  <si>
    <t>Szabad cash flow</t>
  </si>
  <si>
    <t>Nettó adósságráta = Nettó adósság / (Nettó adósság + Összes tőke)</t>
  </si>
  <si>
    <t>Szabad cash flow = Üzleti tevékenységből származó nettó cash flow + Befektetési tevékenységből származó nettó cash flow + Egyéb pénzügyi kötelezettségek kifizetésére fordított összegek
 - Egyéb pénzügyi eszközök beszerzése /(eladása) - nettó</t>
  </si>
  <si>
    <t>jún. 30</t>
  </si>
</sst>
</file>

<file path=xl/styles.xml><?xml version="1.0" encoding="utf-8"?>
<styleSheet xmlns="http://schemas.openxmlformats.org/spreadsheetml/2006/main">
  <numFmts count="13">
    <numFmt numFmtId="164" formatCode="0_)"/>
    <numFmt numFmtId="165" formatCode="#,##0\ ;\(#,##0\)"/>
    <numFmt numFmtId="166" formatCode="0.0%"/>
    <numFmt numFmtId="167" formatCode="_(* #,##0.0_);_(* \(#,##0.00\);_(* &quot;-&quot;??_);_(@_)"/>
    <numFmt numFmtId="168" formatCode="General_)"/>
    <numFmt numFmtId="169" formatCode="0.000"/>
    <numFmt numFmtId="170" formatCode="&quot;fl&quot;#,##0_);\(&quot;fl&quot;#,##0\)"/>
    <numFmt numFmtId="171" formatCode="&quot;fl&quot;#,##0_);[Red]\(&quot;fl&quot;#,##0\)"/>
    <numFmt numFmtId="172" formatCode="&quot;fl&quot;#,##0.00_);\(&quot;fl&quot;#,##0.00\)"/>
    <numFmt numFmtId="173" formatCode="0.00_)"/>
    <numFmt numFmtId="174" formatCode="\60\4\7\:"/>
    <numFmt numFmtId="175" formatCode="&quot;fl&quot;#,##0.00_);[Red]\(&quot;fl&quot;#,##0.00\)"/>
    <numFmt numFmtId="176" formatCode="_(&quot;fl&quot;* #,##0_);_(&quot;fl&quot;* \(#,##0\);_(&quot;fl&quot;* &quot;-&quot;_);_(@_)"/>
  </numFmts>
  <fonts count="20">
    <font>
      <sz val="10"/>
      <name val="Times New Roman CE"/>
    </font>
    <font>
      <sz val="10"/>
      <name val="Times New Roman CE"/>
    </font>
    <font>
      <b/>
      <sz val="12"/>
      <color indexed="8"/>
      <name val="Tele-GroteskEENor"/>
      <charset val="238"/>
    </font>
    <font>
      <sz val="10"/>
      <name val="Arial CE"/>
      <charset val="238"/>
    </font>
    <font>
      <b/>
      <sz val="10"/>
      <name val="Tele-GroteskEENor"/>
      <charset val="238"/>
    </font>
    <font>
      <sz val="10"/>
      <name val="Tele-GroteskEENor"/>
      <charset val="238"/>
    </font>
    <font>
      <b/>
      <sz val="10"/>
      <color indexed="8"/>
      <name val="Tele-GroteskEENor"/>
      <charset val="238"/>
    </font>
    <font>
      <sz val="10"/>
      <color indexed="8"/>
      <name val="Tele-GroteskEENor"/>
      <charset val="238"/>
    </font>
    <font>
      <sz val="10"/>
      <name val="Helv"/>
      <charset val="238"/>
    </font>
    <font>
      <i/>
      <sz val="10"/>
      <name val="Tele-GroteskEENor"/>
      <charset val="238"/>
    </font>
    <font>
      <b/>
      <i/>
      <sz val="10"/>
      <name val="Tele-GroteskEENor"/>
      <charset val="238"/>
    </font>
    <font>
      <sz val="10"/>
      <name val="Arial"/>
      <family val="2"/>
      <charset val="238"/>
    </font>
    <font>
      <b/>
      <sz val="12"/>
      <name val="Tele-GroteskEENor"/>
      <charset val="238"/>
    </font>
    <font>
      <sz val="9"/>
      <name val="Times New Roman"/>
      <family val="1"/>
    </font>
    <font>
      <sz val="10"/>
      <color indexed="8"/>
      <name val="Arial"/>
      <family val="2"/>
    </font>
    <font>
      <sz val="10"/>
      <name val="MS Sans Serif"/>
      <family val="2"/>
      <charset val="238"/>
    </font>
    <font>
      <sz val="8"/>
      <name val="Arial"/>
      <family val="2"/>
    </font>
    <font>
      <b/>
      <sz val="12"/>
      <name val="Arial"/>
      <family val="2"/>
    </font>
    <font>
      <u/>
      <sz val="8"/>
      <color indexed="12"/>
      <name val="Times New Roman"/>
      <family val="1"/>
      <charset val="238"/>
    </font>
    <font>
      <b/>
      <i/>
      <sz val="16"/>
      <name val="Helv"/>
    </font>
  </fonts>
  <fills count="7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</fills>
  <borders count="15">
    <border>
      <left/>
      <right/>
      <top/>
      <bottom/>
      <diagonal/>
    </border>
    <border>
      <left/>
      <right/>
      <top style="thin">
        <color rgb="FFE20074"/>
      </top>
      <bottom/>
      <diagonal/>
    </border>
    <border>
      <left style="thin">
        <color theme="0" tint="-4.9989318521683403E-2"/>
      </left>
      <right style="thin">
        <color theme="0" tint="-4.9989318521683403E-2"/>
      </right>
      <top style="thin">
        <color rgb="FFE20074"/>
      </top>
      <bottom/>
      <diagonal/>
    </border>
    <border>
      <left style="thin">
        <color theme="0" tint="-4.9989318521683403E-2"/>
      </left>
      <right style="thin">
        <color theme="0" tint="-4.9989318521683403E-2"/>
      </right>
      <top/>
      <bottom/>
      <diagonal/>
    </border>
    <border>
      <left/>
      <right/>
      <top/>
      <bottom style="thin">
        <color theme="0" tint="-4.9989318521683403E-2"/>
      </bottom>
      <diagonal/>
    </border>
    <border>
      <left style="thin">
        <color theme="0" tint="-4.9989318521683403E-2"/>
      </left>
      <right style="thin">
        <color theme="0" tint="-4.9989318521683403E-2"/>
      </right>
      <top/>
      <bottom style="thin">
        <color theme="0" tint="-4.9989318521683403E-2"/>
      </bottom>
      <diagonal/>
    </border>
    <border>
      <left style="thin">
        <color theme="0" tint="-4.9989318521683403E-2"/>
      </left>
      <right style="thin">
        <color theme="0" tint="-4.9989318521683403E-2"/>
      </right>
      <top style="thin">
        <color theme="0" tint="-4.9989318521683403E-2"/>
      </top>
      <bottom/>
      <diagonal/>
    </border>
    <border>
      <left/>
      <right/>
      <top/>
      <bottom style="thin">
        <color rgb="FFE20074"/>
      </bottom>
      <diagonal/>
    </border>
    <border>
      <left style="thin">
        <color theme="0" tint="-4.9989318521683403E-2"/>
      </left>
      <right style="thin">
        <color theme="0" tint="-4.9989318521683403E-2"/>
      </right>
      <top/>
      <bottom style="thin">
        <color rgb="FFE20074"/>
      </bottom>
      <diagonal/>
    </border>
    <border>
      <left/>
      <right/>
      <top/>
      <bottom style="medium">
        <color rgb="FFE20074"/>
      </bottom>
      <diagonal/>
    </border>
    <border>
      <left style="thin">
        <color theme="0" tint="-4.9989318521683403E-2"/>
      </left>
      <right style="thin">
        <color theme="0" tint="-4.9989318521683403E-2"/>
      </right>
      <top/>
      <bottom style="medium">
        <color rgb="FFE20074"/>
      </bottom>
      <diagonal/>
    </border>
    <border>
      <left/>
      <right/>
      <top style="double">
        <color indexed="64"/>
      </top>
      <bottom style="double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5">
    <xf numFmtId="0" fontId="0" fillId="0" borderId="0"/>
    <xf numFmtId="9" fontId="11" fillId="0" borderId="0" applyFont="0" applyFill="0" applyBorder="0" applyAlignment="0" applyProtection="0"/>
    <xf numFmtId="0" fontId="3" fillId="0" borderId="0"/>
    <xf numFmtId="0" fontId="8" fillId="0" borderId="0"/>
    <xf numFmtId="0" fontId="1" fillId="0" borderId="0"/>
    <xf numFmtId="0" fontId="3" fillId="0" borderId="0"/>
    <xf numFmtId="167" fontId="13" fillId="0" borderId="0" applyFill="0" applyBorder="0" applyAlignment="0"/>
    <xf numFmtId="168" fontId="13" fillId="0" borderId="0" applyFill="0" applyBorder="0" applyAlignment="0"/>
    <xf numFmtId="169" fontId="13" fillId="0" borderId="0" applyFill="0" applyBorder="0" applyAlignment="0"/>
    <xf numFmtId="170" fontId="13" fillId="0" borderId="0" applyFill="0" applyBorder="0" applyAlignment="0"/>
    <xf numFmtId="171" fontId="13" fillId="0" borderId="0" applyFill="0" applyBorder="0" applyAlignment="0"/>
    <xf numFmtId="167" fontId="13" fillId="0" borderId="0" applyFill="0" applyBorder="0" applyAlignment="0"/>
    <xf numFmtId="172" fontId="13" fillId="0" borderId="0" applyFill="0" applyBorder="0" applyAlignment="0"/>
    <xf numFmtId="168" fontId="13" fillId="0" borderId="0" applyFill="0" applyBorder="0" applyAlignment="0"/>
    <xf numFmtId="167" fontId="13" fillId="0" borderId="0" applyFont="0" applyFill="0" applyBorder="0" applyAlignment="0" applyProtection="0"/>
    <xf numFmtId="168" fontId="13" fillId="0" borderId="0" applyFont="0" applyFill="0" applyBorder="0" applyAlignment="0" applyProtection="0"/>
    <xf numFmtId="14" fontId="14" fillId="0" borderId="0" applyFill="0" applyBorder="0" applyAlignment="0"/>
    <xf numFmtId="38" fontId="15" fillId="0" borderId="11">
      <alignment vertical="center"/>
    </xf>
    <xf numFmtId="167" fontId="13" fillId="0" borderId="0" applyFill="0" applyBorder="0" applyAlignment="0"/>
    <xf numFmtId="168" fontId="13" fillId="0" borderId="0" applyFill="0" applyBorder="0" applyAlignment="0"/>
    <xf numFmtId="167" fontId="13" fillId="0" borderId="0" applyFill="0" applyBorder="0" applyAlignment="0"/>
    <xf numFmtId="172" fontId="13" fillId="0" borderId="0" applyFill="0" applyBorder="0" applyAlignment="0"/>
    <xf numFmtId="168" fontId="13" fillId="0" borderId="0" applyFill="0" applyBorder="0" applyAlignment="0"/>
    <xf numFmtId="38" fontId="16" fillId="5" borderId="0" applyNumberFormat="0" applyBorder="0" applyAlignment="0" applyProtection="0"/>
    <xf numFmtId="0" fontId="17" fillId="0" borderId="12" applyNumberFormat="0" applyAlignment="0" applyProtection="0">
      <alignment horizontal="left" vertical="center"/>
    </xf>
    <xf numFmtId="0" fontId="17" fillId="0" borderId="13">
      <alignment horizontal="left" vertical="center"/>
    </xf>
    <xf numFmtId="0" fontId="18" fillId="0" borderId="0" applyNumberFormat="0" applyFill="0" applyBorder="0" applyAlignment="0" applyProtection="0">
      <alignment vertical="top"/>
      <protection locked="0"/>
    </xf>
    <xf numFmtId="10" fontId="16" fillId="6" borderId="14" applyNumberFormat="0" applyBorder="0" applyAlignment="0" applyProtection="0"/>
    <xf numFmtId="167" fontId="13" fillId="0" borderId="0" applyFill="0" applyBorder="0" applyAlignment="0"/>
    <xf numFmtId="168" fontId="13" fillId="0" borderId="0" applyFill="0" applyBorder="0" applyAlignment="0"/>
    <xf numFmtId="167" fontId="13" fillId="0" borderId="0" applyFill="0" applyBorder="0" applyAlignment="0"/>
    <xf numFmtId="172" fontId="13" fillId="0" borderId="0" applyFill="0" applyBorder="0" applyAlignment="0"/>
    <xf numFmtId="168" fontId="13" fillId="0" borderId="0" applyFill="0" applyBorder="0" applyAlignment="0"/>
    <xf numFmtId="173" fontId="19" fillId="0" borderId="0"/>
    <xf numFmtId="171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0" fontId="11" fillId="0" borderId="0" applyFont="0" applyFill="0" applyBorder="0" applyAlignment="0" applyProtection="0"/>
    <xf numFmtId="167" fontId="13" fillId="0" borderId="0" applyFill="0" applyBorder="0" applyAlignment="0"/>
    <xf numFmtId="168" fontId="13" fillId="0" borderId="0" applyFill="0" applyBorder="0" applyAlignment="0"/>
    <xf numFmtId="167" fontId="13" fillId="0" borderId="0" applyFill="0" applyBorder="0" applyAlignment="0"/>
    <xf numFmtId="172" fontId="13" fillId="0" borderId="0" applyFill="0" applyBorder="0" applyAlignment="0"/>
    <xf numFmtId="168" fontId="13" fillId="0" borderId="0" applyFill="0" applyBorder="0" applyAlignment="0"/>
    <xf numFmtId="49" fontId="14" fillId="0" borderId="0" applyFill="0" applyBorder="0" applyAlignment="0"/>
    <xf numFmtId="175" fontId="13" fillId="0" borderId="0" applyFill="0" applyBorder="0" applyAlignment="0"/>
    <xf numFmtId="176" fontId="13" fillId="0" borderId="0" applyFill="0" applyBorder="0" applyAlignment="0"/>
  </cellStyleXfs>
  <cellXfs count="58">
    <xf numFmtId="0" fontId="0" fillId="0" borderId="0" xfId="0"/>
    <xf numFmtId="0" fontId="4" fillId="2" borderId="2" xfId="2" applyFont="1" applyFill="1" applyBorder="1" applyAlignment="1">
      <alignment horizontal="center"/>
    </xf>
    <xf numFmtId="164" fontId="5" fillId="0" borderId="0" xfId="0" applyNumberFormat="1" applyFont="1" applyFill="1"/>
    <xf numFmtId="49" fontId="4" fillId="2" borderId="3" xfId="2" applyNumberFormat="1" applyFont="1" applyFill="1" applyBorder="1" applyAlignment="1" applyProtection="1">
      <alignment horizontal="center"/>
    </xf>
    <xf numFmtId="164" fontId="5" fillId="2" borderId="5" xfId="0" applyNumberFormat="1" applyFont="1" applyFill="1" applyBorder="1"/>
    <xf numFmtId="164" fontId="6" fillId="3" borderId="0" xfId="0" applyNumberFormat="1" applyFont="1" applyFill="1" applyBorder="1" applyAlignment="1" applyProtection="1">
      <alignment horizontal="left"/>
    </xf>
    <xf numFmtId="37" fontId="6" fillId="3" borderId="0" xfId="0" applyNumberFormat="1" applyFont="1" applyFill="1" applyBorder="1" applyProtection="1"/>
    <xf numFmtId="37" fontId="6" fillId="3" borderId="6" xfId="0" applyNumberFormat="1" applyFont="1" applyFill="1" applyBorder="1" applyAlignment="1" applyProtection="1">
      <alignment horizontal="center"/>
    </xf>
    <xf numFmtId="165" fontId="7" fillId="2" borderId="3" xfId="0" applyNumberFormat="1" applyFont="1" applyFill="1" applyBorder="1" applyAlignment="1" applyProtection="1">
      <alignment horizontal="right"/>
    </xf>
    <xf numFmtId="164" fontId="6" fillId="3" borderId="0" xfId="0" applyNumberFormat="1" applyFont="1" applyFill="1" applyAlignment="1" applyProtection="1">
      <alignment horizontal="left"/>
    </xf>
    <xf numFmtId="37" fontId="6" fillId="3" borderId="3" xfId="0" applyNumberFormat="1" applyFont="1" applyFill="1" applyBorder="1" applyAlignment="1" applyProtection="1">
      <alignment horizontal="center"/>
    </xf>
    <xf numFmtId="37" fontId="9" fillId="3" borderId="0" xfId="3" applyNumberFormat="1" applyFont="1" applyFill="1" applyBorder="1" applyProtection="1"/>
    <xf numFmtId="37" fontId="5" fillId="3" borderId="0" xfId="3" applyNumberFormat="1" applyFont="1" applyFill="1" applyBorder="1" applyProtection="1"/>
    <xf numFmtId="164" fontId="5" fillId="3" borderId="0" xfId="0" applyNumberFormat="1" applyFont="1" applyFill="1" applyBorder="1"/>
    <xf numFmtId="165" fontId="5" fillId="3" borderId="3" xfId="0" applyNumberFormat="1" applyFont="1" applyFill="1" applyBorder="1" applyAlignment="1" applyProtection="1">
      <alignment horizontal="right"/>
    </xf>
    <xf numFmtId="37" fontId="7" fillId="3" borderId="0" xfId="0" applyNumberFormat="1" applyFont="1" applyFill="1" applyBorder="1" applyProtection="1"/>
    <xf numFmtId="0" fontId="4" fillId="4" borderId="0" xfId="0" applyFont="1" applyFill="1" applyBorder="1" applyAlignment="1">
      <alignment vertical="top"/>
    </xf>
    <xf numFmtId="37" fontId="6" fillId="4" borderId="0" xfId="0" applyNumberFormat="1" applyFont="1" applyFill="1" applyBorder="1" applyProtection="1"/>
    <xf numFmtId="37" fontId="4" fillId="4" borderId="0" xfId="0" applyNumberFormat="1" applyFont="1" applyFill="1" applyBorder="1" applyProtection="1"/>
    <xf numFmtId="165" fontId="4" fillId="4" borderId="3" xfId="0" applyNumberFormat="1" applyFont="1" applyFill="1" applyBorder="1" applyAlignment="1" applyProtection="1">
      <alignment horizontal="right"/>
    </xf>
    <xf numFmtId="0" fontId="5" fillId="3" borderId="0" xfId="3" applyFont="1" applyFill="1" applyBorder="1"/>
    <xf numFmtId="164" fontId="5" fillId="3" borderId="3" xfId="0" applyNumberFormat="1" applyFont="1" applyFill="1" applyBorder="1"/>
    <xf numFmtId="164" fontId="5" fillId="4" borderId="0" xfId="0" applyNumberFormat="1" applyFont="1" applyFill="1" applyBorder="1"/>
    <xf numFmtId="37" fontId="10" fillId="3" borderId="0" xfId="3" applyNumberFormat="1" applyFont="1" applyFill="1" applyBorder="1" applyProtection="1"/>
    <xf numFmtId="0" fontId="4" fillId="4" borderId="7" xfId="0" applyFont="1" applyFill="1" applyBorder="1" applyAlignment="1">
      <alignment vertical="top"/>
    </xf>
    <xf numFmtId="37" fontId="6" fillId="4" borderId="7" xfId="0" applyNumberFormat="1" applyFont="1" applyFill="1" applyBorder="1" applyProtection="1"/>
    <xf numFmtId="37" fontId="4" fillId="4" borderId="7" xfId="0" applyNumberFormat="1" applyFont="1" applyFill="1" applyBorder="1" applyProtection="1"/>
    <xf numFmtId="166" fontId="4" fillId="4" borderId="8" xfId="1" applyNumberFormat="1" applyFont="1" applyFill="1" applyBorder="1" applyAlignment="1" applyProtection="1">
      <alignment horizontal="right"/>
    </xf>
    <xf numFmtId="37" fontId="4" fillId="3" borderId="0" xfId="0" applyNumberFormat="1" applyFont="1" applyFill="1" applyProtection="1"/>
    <xf numFmtId="37" fontId="4" fillId="3" borderId="3" xfId="0" applyNumberFormat="1" applyFont="1" applyFill="1" applyBorder="1" applyAlignment="1" applyProtection="1">
      <alignment horizontal="center"/>
    </xf>
    <xf numFmtId="164" fontId="5" fillId="3" borderId="0" xfId="0" applyNumberFormat="1" applyFont="1" applyFill="1"/>
    <xf numFmtId="37" fontId="4" fillId="3" borderId="0" xfId="3" applyNumberFormat="1" applyFont="1" applyFill="1" applyBorder="1" applyProtection="1"/>
    <xf numFmtId="165" fontId="4" fillId="3" borderId="3" xfId="0" applyNumberFormat="1" applyFont="1" applyFill="1" applyBorder="1" applyAlignment="1" applyProtection="1">
      <alignment horizontal="right"/>
    </xf>
    <xf numFmtId="0" fontId="4" fillId="3" borderId="0" xfId="0" applyFont="1" applyFill="1" applyBorder="1" applyAlignment="1">
      <alignment vertical="top"/>
    </xf>
    <xf numFmtId="37" fontId="5" fillId="3" borderId="0" xfId="0" applyNumberFormat="1" applyFont="1" applyFill="1" applyBorder="1" applyProtection="1"/>
    <xf numFmtId="165" fontId="5" fillId="2" borderId="3" xfId="0" applyNumberFormat="1" applyFont="1" applyFill="1" applyBorder="1" applyAlignment="1" applyProtection="1">
      <alignment horizontal="right"/>
    </xf>
    <xf numFmtId="164" fontId="6" fillId="4" borderId="9" xfId="0" applyNumberFormat="1" applyFont="1" applyFill="1" applyBorder="1" applyAlignment="1" applyProtection="1">
      <alignment horizontal="left"/>
    </xf>
    <xf numFmtId="37" fontId="4" fillId="4" borderId="9" xfId="0" applyNumberFormat="1" applyFont="1" applyFill="1" applyBorder="1" applyProtection="1"/>
    <xf numFmtId="165" fontId="4" fillId="4" borderId="10" xfId="4" applyNumberFormat="1" applyFont="1" applyFill="1" applyBorder="1" applyAlignment="1" applyProtection="1">
      <alignment horizontal="right"/>
    </xf>
    <xf numFmtId="164" fontId="5" fillId="0" borderId="0" xfId="0" applyNumberFormat="1" applyFont="1" applyFill="1" applyBorder="1"/>
    <xf numFmtId="164" fontId="5" fillId="0" borderId="0" xfId="4" applyNumberFormat="1" applyFont="1" applyFill="1"/>
    <xf numFmtId="0" fontId="5" fillId="3" borderId="0" xfId="5" applyFont="1" applyFill="1"/>
    <xf numFmtId="164" fontId="1" fillId="0" borderId="0" xfId="0" applyNumberFormat="1" applyFont="1" applyFill="1"/>
    <xf numFmtId="164" fontId="4" fillId="3" borderId="0" xfId="0" applyNumberFormat="1" applyFont="1" applyFill="1" applyBorder="1" applyAlignment="1" applyProtection="1">
      <alignment horizontal="left"/>
    </xf>
    <xf numFmtId="37" fontId="4" fillId="3" borderId="0" xfId="0" applyNumberFormat="1" applyFont="1" applyFill="1" applyBorder="1" applyProtection="1"/>
    <xf numFmtId="37" fontId="4" fillId="0" borderId="6" xfId="0" applyNumberFormat="1" applyFont="1" applyFill="1" applyBorder="1" applyAlignment="1" applyProtection="1">
      <alignment horizontal="center"/>
    </xf>
    <xf numFmtId="164" fontId="0" fillId="2" borderId="0" xfId="0" applyNumberFormat="1" applyFont="1" applyFill="1"/>
    <xf numFmtId="164" fontId="4" fillId="3" borderId="0" xfId="0" applyNumberFormat="1" applyFont="1" applyFill="1" applyAlignment="1" applyProtection="1">
      <alignment horizontal="left"/>
    </xf>
    <xf numFmtId="164" fontId="5" fillId="0" borderId="3" xfId="0" applyNumberFormat="1" applyFont="1" applyFill="1" applyBorder="1"/>
    <xf numFmtId="165" fontId="4" fillId="0" borderId="3" xfId="0" applyNumberFormat="1" applyFont="1" applyFill="1" applyBorder="1" applyAlignment="1" applyProtection="1">
      <alignment horizontal="right"/>
    </xf>
    <xf numFmtId="165" fontId="5" fillId="0" borderId="3" xfId="4" applyNumberFormat="1" applyFont="1" applyFill="1" applyBorder="1" applyAlignment="1" applyProtection="1">
      <alignment horizontal="right"/>
    </xf>
    <xf numFmtId="164" fontId="4" fillId="4" borderId="9" xfId="0" applyNumberFormat="1" applyFont="1" applyFill="1" applyBorder="1" applyAlignment="1" applyProtection="1">
      <alignment horizontal="left"/>
    </xf>
    <xf numFmtId="164" fontId="2" fillId="2" borderId="1" xfId="0" applyNumberFormat="1" applyFont="1" applyFill="1" applyBorder="1" applyAlignment="1" applyProtection="1">
      <alignment horizontal="left" vertical="center" wrapText="1"/>
    </xf>
    <xf numFmtId="164" fontId="2" fillId="2" borderId="0" xfId="0" applyNumberFormat="1" applyFont="1" applyFill="1" applyBorder="1" applyAlignment="1" applyProtection="1">
      <alignment horizontal="left" vertical="center" wrapText="1"/>
    </xf>
    <xf numFmtId="164" fontId="2" fillId="2" borderId="4" xfId="0" applyNumberFormat="1" applyFont="1" applyFill="1" applyBorder="1" applyAlignment="1" applyProtection="1">
      <alignment horizontal="left" vertical="center" wrapText="1"/>
    </xf>
    <xf numFmtId="164" fontId="12" fillId="2" borderId="1" xfId="0" applyNumberFormat="1" applyFont="1" applyFill="1" applyBorder="1" applyAlignment="1" applyProtection="1">
      <alignment horizontal="left" vertical="center" wrapText="1"/>
    </xf>
    <xf numFmtId="164" fontId="12" fillId="2" borderId="0" xfId="0" applyNumberFormat="1" applyFont="1" applyFill="1" applyBorder="1" applyAlignment="1" applyProtection="1">
      <alignment horizontal="left" vertical="center" wrapText="1"/>
    </xf>
    <xf numFmtId="164" fontId="12" fillId="2" borderId="4" xfId="0" applyNumberFormat="1" applyFont="1" applyFill="1" applyBorder="1" applyAlignment="1" applyProtection="1">
      <alignment horizontal="left" vertical="center" wrapText="1"/>
    </xf>
  </cellXfs>
  <cellStyles count="45">
    <cellStyle name="Calc Currency (0)" xfId="6"/>
    <cellStyle name="Calc Currency (2)" xfId="7"/>
    <cellStyle name="Calc Percent (0)" xfId="8"/>
    <cellStyle name="Calc Percent (1)" xfId="9"/>
    <cellStyle name="Calc Percent (2)" xfId="10"/>
    <cellStyle name="Calc Units (0)" xfId="11"/>
    <cellStyle name="Calc Units (1)" xfId="12"/>
    <cellStyle name="Calc Units (2)" xfId="13"/>
    <cellStyle name="Comma [00]" xfId="14"/>
    <cellStyle name="Currency [00]" xfId="15"/>
    <cellStyle name="Date Short" xfId="16"/>
    <cellStyle name="DELTA" xfId="17"/>
    <cellStyle name="Enter Currency (0)" xfId="18"/>
    <cellStyle name="Enter Currency (2)" xfId="19"/>
    <cellStyle name="Enter Units (0)" xfId="20"/>
    <cellStyle name="Enter Units (1)" xfId="21"/>
    <cellStyle name="Enter Units (2)" xfId="22"/>
    <cellStyle name="Grey" xfId="23"/>
    <cellStyle name="Header1" xfId="24"/>
    <cellStyle name="Header2" xfId="25"/>
    <cellStyle name="Hyperlink" xfId="26"/>
    <cellStyle name="Input [yellow]" xfId="27"/>
    <cellStyle name="Link Currency (0)" xfId="28"/>
    <cellStyle name="Link Currency (2)" xfId="29"/>
    <cellStyle name="Link Units (0)" xfId="30"/>
    <cellStyle name="Link Units (1)" xfId="31"/>
    <cellStyle name="Link Units (2)" xfId="32"/>
    <cellStyle name="Normál" xfId="0" builtinId="0"/>
    <cellStyle name="Normal - Style1" xfId="33"/>
    <cellStyle name="Normál 2" xfId="4"/>
    <cellStyle name="Normál_0506_IR" xfId="5"/>
    <cellStyle name="Normal_Sheet1" xfId="2"/>
    <cellStyle name="Percent [0]" xfId="34"/>
    <cellStyle name="Percent [00]" xfId="35"/>
    <cellStyle name="Percent [2]" xfId="36"/>
    <cellStyle name="PrePop Currency (0)" xfId="37"/>
    <cellStyle name="PrePop Currency (2)" xfId="38"/>
    <cellStyle name="PrePop Units (0)" xfId="39"/>
    <cellStyle name="PrePop Units (1)" xfId="40"/>
    <cellStyle name="PrePop Units (2)" xfId="41"/>
    <cellStyle name="Stílus 1" xfId="3"/>
    <cellStyle name="Százalék" xfId="1" builtinId="5"/>
    <cellStyle name="Text Indent A" xfId="42"/>
    <cellStyle name="Text Indent B" xfId="43"/>
    <cellStyle name="Text Indent C" xfId="44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externalLink" Target="externalLinks/externalLink1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3.xml"/><Relationship Id="rId4" Type="http://schemas.openxmlformats.org/officeDocument/2006/relationships/externalLink" Target="externalLinks/externalLink2.xml"/><Relationship Id="rId9" Type="http://schemas.openxmlformats.org/officeDocument/2006/relationships/calcChain" Target="calcChain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Binder/2016/Q2/Binder%20generators/2.%20%20MT-Group_Balance-sheet_2016Q2_v01.xlsm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Binder/2016/Q2/cashflow_analysis_2016_06.xlsm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Reconciliation_2q_2016_master_v02.xlsx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SETUP"/>
      <sheetName val="Overview"/>
      <sheetName val="OverviewTEMP"/>
      <sheetName val="OverviewQoQ"/>
      <sheetName val="CSoFPTEMP"/>
      <sheetName val="CSoFP"/>
      <sheetName val="Sheet1"/>
      <sheetName val="Sheet2"/>
    </sheetNames>
    <sheetDataSet>
      <sheetData sheetId="0"/>
      <sheetData sheetId="1"/>
      <sheetData sheetId="2"/>
      <sheetData sheetId="3">
        <row r="11">
          <cell r="J11">
            <v>14.028</v>
          </cell>
        </row>
        <row r="13">
          <cell r="J13">
            <v>13.311999999999999</v>
          </cell>
        </row>
        <row r="38">
          <cell r="J38">
            <v>157.422</v>
          </cell>
        </row>
        <row r="39">
          <cell r="J39">
            <v>23.401</v>
          </cell>
        </row>
        <row r="50">
          <cell r="J50">
            <v>198.291</v>
          </cell>
        </row>
        <row r="51">
          <cell r="J51">
            <v>52.332000000000001</v>
          </cell>
        </row>
        <row r="74">
          <cell r="J74">
            <v>548.803</v>
          </cell>
        </row>
      </sheetData>
      <sheetData sheetId="4"/>
      <sheetData sheetId="5"/>
      <sheetData sheetId="6"/>
      <sheetData sheetId="7"/>
    </sheetDataSet>
  </externalBook>
</externalLink>
</file>

<file path=xl/externalLinks/externalLink2.xml><?xml version="1.0" encoding="utf-8"?>
<externalLink xmlns="http://schemas.openxmlformats.org/spreadsheetml/2006/main">
  <externalBook xmlns:r="http://schemas.openxmlformats.org/officeDocument/2006/relationships" r:id="rId1">
    <sheetNames>
      <sheetName val="10-1"/>
      <sheetName val="10-2"/>
      <sheetName val="BExRepositorySheet"/>
      <sheetName val="Group_2016_06"/>
      <sheetName val="Group_2016_06_v2"/>
      <sheetName val="CF_detailed_201606"/>
      <sheetName val="steering_201606"/>
      <sheetName val="0-24_201606"/>
      <sheetName val="dividend_201606"/>
      <sheetName val="Taxes_201606"/>
      <sheetName val="Provision_201606"/>
      <sheetName val="OWC_comments"/>
      <sheetName val="MTR_201606"/>
      <sheetName val="Munka1"/>
    </sheetNames>
    <sheetDataSet>
      <sheetData sheetId="0">
        <row r="22">
          <cell r="I22">
            <v>62369</v>
          </cell>
        </row>
        <row r="30">
          <cell r="I30">
            <v>-1180</v>
          </cell>
        </row>
        <row r="35">
          <cell r="I35">
            <v>-39369</v>
          </cell>
        </row>
        <row r="43">
          <cell r="I43">
            <v>-4000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</sheetDataSet>
  </externalBook>
</externalLink>
</file>

<file path=xl/externalLinks/externalLink3.xml><?xml version="1.0" encoding="utf-8"?>
<externalLink xmlns="http://schemas.openxmlformats.org/spreadsheetml/2006/main">
  <externalBook xmlns:r="http://schemas.openxmlformats.org/officeDocument/2006/relationships" r:id="rId1">
    <sheetNames>
      <sheetName val="YTD Group"/>
      <sheetName val="kumulált Csoport"/>
      <sheetName val="negyedéves Csoport"/>
      <sheetName val="Q-o-Q Group "/>
    </sheetNames>
    <sheetDataSet>
      <sheetData sheetId="0">
        <row r="26">
          <cell r="X26">
            <v>-4917</v>
          </cell>
          <cell r="Y26">
            <v>-1180</v>
          </cell>
        </row>
      </sheetData>
      <sheetData sheetId="1"/>
      <sheetData sheetId="2"/>
      <sheetData sheetId="3"/>
    </sheetDataSet>
  </externalBook>
</externalLink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0"/>
    <pageSetUpPr fitToPage="1"/>
  </sheetPr>
  <dimension ref="A1:Y32"/>
  <sheetViews>
    <sheetView showGridLines="0" view="pageBreakPreview" zoomScale="90" zoomScaleNormal="100" zoomScaleSheetLayoutView="90" workbookViewId="0">
      <pane xSplit="3" ySplit="3" topLeftCell="N4" activePane="bottomRight" state="frozen"/>
      <selection activeCell="C32" sqref="C32"/>
      <selection pane="topRight" activeCell="C32" sqref="C32"/>
      <selection pane="bottomLeft" activeCell="C32" sqref="C32"/>
      <selection pane="bottomRight" sqref="A1:C3"/>
    </sheetView>
  </sheetViews>
  <sheetFormatPr defaultColWidth="8.5" defaultRowHeight="12"/>
  <cols>
    <col min="1" max="1" width="6.6640625" style="2" customWidth="1"/>
    <col min="2" max="2" width="5.83203125" style="2" customWidth="1"/>
    <col min="3" max="3" width="48.5" style="2" customWidth="1"/>
    <col min="4" max="25" width="13" style="2" customWidth="1"/>
    <col min="26" max="16384" width="8.5" style="2"/>
  </cols>
  <sheetData>
    <row r="1" spans="1:25" ht="12" customHeight="1">
      <c r="A1" s="52"/>
      <c r="B1" s="52"/>
      <c r="C1" s="52"/>
      <c r="D1" s="1">
        <v>2011</v>
      </c>
      <c r="E1" s="1">
        <v>2011</v>
      </c>
      <c r="F1" s="1">
        <v>2011</v>
      </c>
      <c r="G1" s="1">
        <v>2011</v>
      </c>
      <c r="H1" s="1">
        <v>2012</v>
      </c>
      <c r="I1" s="1">
        <v>2012</v>
      </c>
      <c r="J1" s="1">
        <v>2012</v>
      </c>
      <c r="K1" s="1">
        <v>2012</v>
      </c>
      <c r="L1" s="1">
        <v>2013</v>
      </c>
      <c r="M1" s="1">
        <v>2013</v>
      </c>
      <c r="N1" s="1">
        <v>2013</v>
      </c>
      <c r="O1" s="1">
        <v>2013</v>
      </c>
      <c r="P1" s="1">
        <v>2014</v>
      </c>
      <c r="Q1" s="1">
        <v>2014</v>
      </c>
      <c r="R1" s="1">
        <v>2014</v>
      </c>
      <c r="S1" s="1">
        <v>2014</v>
      </c>
      <c r="T1" s="1">
        <v>2015</v>
      </c>
      <c r="U1" s="1">
        <v>2015</v>
      </c>
      <c r="V1" s="1">
        <v>2015</v>
      </c>
      <c r="W1" s="1">
        <v>2015</v>
      </c>
      <c r="X1" s="1">
        <v>2016</v>
      </c>
      <c r="Y1" s="1">
        <v>2016</v>
      </c>
    </row>
    <row r="2" spans="1:25" ht="12" customHeight="1">
      <c r="A2" s="53"/>
      <c r="B2" s="53"/>
      <c r="C2" s="53"/>
      <c r="D2" s="3" t="s">
        <v>0</v>
      </c>
      <c r="E2" s="3" t="s">
        <v>1</v>
      </c>
      <c r="F2" s="3" t="s">
        <v>2</v>
      </c>
      <c r="G2" s="3" t="s">
        <v>3</v>
      </c>
      <c r="H2" s="3" t="s">
        <v>0</v>
      </c>
      <c r="I2" s="3" t="s">
        <v>1</v>
      </c>
      <c r="J2" s="3" t="s">
        <v>2</v>
      </c>
      <c r="K2" s="3" t="s">
        <v>4</v>
      </c>
      <c r="L2" s="3" t="s">
        <v>0</v>
      </c>
      <c r="M2" s="3" t="s">
        <v>1</v>
      </c>
      <c r="N2" s="3" t="s">
        <v>2</v>
      </c>
      <c r="O2" s="3" t="s">
        <v>3</v>
      </c>
      <c r="P2" s="3" t="s">
        <v>0</v>
      </c>
      <c r="Q2" s="3" t="s">
        <v>1</v>
      </c>
      <c r="R2" s="3" t="s">
        <v>2</v>
      </c>
      <c r="S2" s="3" t="s">
        <v>3</v>
      </c>
      <c r="T2" s="3" t="s">
        <v>0</v>
      </c>
      <c r="U2" s="3" t="s">
        <v>1</v>
      </c>
      <c r="V2" s="3" t="s">
        <v>2</v>
      </c>
      <c r="W2" s="3" t="s">
        <v>3</v>
      </c>
      <c r="X2" s="3" t="s">
        <v>5</v>
      </c>
      <c r="Y2" s="3" t="s">
        <v>1</v>
      </c>
    </row>
    <row r="3" spans="1:25" ht="12" customHeight="1">
      <c r="A3" s="54"/>
      <c r="B3" s="54"/>
      <c r="C3" s="5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</row>
    <row r="4" spans="1:25" ht="12" customHeight="1">
      <c r="A4" s="5"/>
      <c r="B4" s="5"/>
      <c r="C4" s="6"/>
      <c r="D4" s="7"/>
      <c r="E4" s="8"/>
      <c r="F4" s="7"/>
      <c r="G4" s="7"/>
      <c r="H4" s="7"/>
      <c r="I4" s="8"/>
      <c r="J4" s="7"/>
      <c r="K4" s="7"/>
      <c r="L4" s="7"/>
      <c r="M4" s="8"/>
      <c r="N4" s="7"/>
      <c r="O4" s="7"/>
      <c r="P4" s="7"/>
      <c r="Q4" s="8"/>
      <c r="R4" s="7"/>
      <c r="S4" s="7"/>
      <c r="T4" s="7"/>
      <c r="U4" s="8"/>
      <c r="V4" s="7"/>
      <c r="W4" s="7"/>
      <c r="X4" s="7"/>
      <c r="Y4" s="8"/>
    </row>
    <row r="5" spans="1:25" ht="12" customHeight="1">
      <c r="A5" s="9" t="s">
        <v>6</v>
      </c>
      <c r="B5" s="5"/>
      <c r="C5" s="6"/>
      <c r="D5" s="10"/>
      <c r="E5" s="8"/>
      <c r="F5" s="10"/>
      <c r="G5" s="10"/>
      <c r="H5" s="10"/>
      <c r="I5" s="8"/>
      <c r="J5" s="10"/>
      <c r="K5" s="10"/>
      <c r="L5" s="10"/>
      <c r="M5" s="8"/>
      <c r="N5" s="10"/>
      <c r="O5" s="10"/>
      <c r="P5" s="10"/>
      <c r="Q5" s="8"/>
      <c r="R5" s="10"/>
      <c r="S5" s="10"/>
      <c r="T5" s="10"/>
      <c r="U5" s="8"/>
      <c r="V5" s="10"/>
      <c r="W5" s="10"/>
      <c r="X5" s="10"/>
      <c r="Y5" s="8"/>
    </row>
    <row r="6" spans="1:25" ht="12" customHeight="1">
      <c r="A6" s="5"/>
      <c r="B6" s="5"/>
      <c r="C6" s="6"/>
      <c r="D6" s="10"/>
      <c r="E6" s="8"/>
      <c r="F6" s="10"/>
      <c r="G6" s="10"/>
      <c r="H6" s="10"/>
      <c r="I6" s="8"/>
      <c r="J6" s="10"/>
      <c r="K6" s="10"/>
      <c r="L6" s="10"/>
      <c r="M6" s="8"/>
      <c r="N6" s="10"/>
      <c r="O6" s="10"/>
      <c r="P6" s="10"/>
      <c r="Q6" s="8"/>
      <c r="R6" s="10"/>
      <c r="S6" s="10"/>
      <c r="T6" s="10"/>
      <c r="U6" s="8"/>
      <c r="V6" s="10"/>
      <c r="W6" s="10"/>
      <c r="X6" s="10"/>
      <c r="Y6" s="8"/>
    </row>
    <row r="7" spans="1:25" ht="12" customHeight="1">
      <c r="A7" s="11"/>
      <c r="B7" s="12" t="s">
        <v>7</v>
      </c>
      <c r="C7" s="13"/>
      <c r="D7" s="14">
        <v>76180</v>
      </c>
      <c r="E7" s="8">
        <v>91154</v>
      </c>
      <c r="F7" s="14">
        <v>49843</v>
      </c>
      <c r="G7" s="14">
        <v>49865</v>
      </c>
      <c r="H7" s="14">
        <v>64908</v>
      </c>
      <c r="I7" s="8">
        <v>24619</v>
      </c>
      <c r="J7" s="14">
        <v>24703</v>
      </c>
      <c r="K7" s="14">
        <v>35344</v>
      </c>
      <c r="L7" s="14">
        <v>25947</v>
      </c>
      <c r="M7" s="8">
        <v>48187</v>
      </c>
      <c r="N7" s="14">
        <v>49853</v>
      </c>
      <c r="O7" s="14">
        <v>58682</v>
      </c>
      <c r="P7" s="14">
        <v>73658</v>
      </c>
      <c r="Q7" s="8">
        <v>101806</v>
      </c>
      <c r="R7" s="14">
        <v>103469</v>
      </c>
      <c r="S7" s="14">
        <v>110858</v>
      </c>
      <c r="T7" s="14">
        <v>129088</v>
      </c>
      <c r="U7" s="8">
        <v>65691</v>
      </c>
      <c r="V7" s="14">
        <v>100013</v>
      </c>
      <c r="W7" s="14">
        <v>136906</v>
      </c>
      <c r="X7" s="14">
        <v>128663</v>
      </c>
      <c r="Y7" s="8">
        <f>+[1]OverviewQoQ!$J$38*1000</f>
        <v>157422</v>
      </c>
    </row>
    <row r="8" spans="1:25" ht="12" customHeight="1">
      <c r="A8" s="11"/>
      <c r="B8" s="12" t="s">
        <v>8</v>
      </c>
      <c r="C8" s="13"/>
      <c r="D8" s="14">
        <v>34318</v>
      </c>
      <c r="E8" s="8">
        <v>55894</v>
      </c>
      <c r="F8" s="14">
        <v>55375</v>
      </c>
      <c r="G8" s="14">
        <v>70155</v>
      </c>
      <c r="H8" s="14">
        <v>64714</v>
      </c>
      <c r="I8" s="8">
        <v>50623</v>
      </c>
      <c r="J8" s="14">
        <v>36800</v>
      </c>
      <c r="K8" s="14">
        <v>40341</v>
      </c>
      <c r="L8" s="14">
        <v>62989</v>
      </c>
      <c r="M8" s="8">
        <v>72984</v>
      </c>
      <c r="N8" s="14">
        <v>92625</v>
      </c>
      <c r="O8" s="14">
        <v>100060</v>
      </c>
      <c r="P8" s="14">
        <v>103869</v>
      </c>
      <c r="Q8" s="8">
        <v>82908</v>
      </c>
      <c r="R8" s="14">
        <v>128592</v>
      </c>
      <c r="S8" s="14">
        <v>65131</v>
      </c>
      <c r="T8" s="14">
        <v>51656</v>
      </c>
      <c r="U8" s="8">
        <v>48659</v>
      </c>
      <c r="V8" s="14">
        <v>38576</v>
      </c>
      <c r="W8" s="14">
        <v>26152</v>
      </c>
      <c r="X8" s="14">
        <v>25069</v>
      </c>
      <c r="Y8" s="8">
        <f>+[1]OverviewQoQ!$J$39*1000</f>
        <v>23401</v>
      </c>
    </row>
    <row r="9" spans="1:25" ht="12" customHeight="1">
      <c r="A9" s="11"/>
      <c r="B9" s="12" t="s">
        <v>9</v>
      </c>
      <c r="C9" s="13"/>
      <c r="D9" s="14">
        <v>235923</v>
      </c>
      <c r="E9" s="8">
        <v>192727</v>
      </c>
      <c r="F9" s="14">
        <v>223661</v>
      </c>
      <c r="G9" s="14">
        <v>230166</v>
      </c>
      <c r="H9" s="14">
        <v>216121</v>
      </c>
      <c r="I9" s="8">
        <v>281365</v>
      </c>
      <c r="J9" s="14">
        <v>281849</v>
      </c>
      <c r="K9" s="14">
        <v>261126</v>
      </c>
      <c r="L9" s="14">
        <v>265830</v>
      </c>
      <c r="M9" s="8">
        <v>237024</v>
      </c>
      <c r="N9" s="14">
        <v>237248</v>
      </c>
      <c r="O9" s="14">
        <v>239522</v>
      </c>
      <c r="P9" s="14">
        <v>226695</v>
      </c>
      <c r="Q9" s="8">
        <v>194266</v>
      </c>
      <c r="R9" s="14">
        <v>192972</v>
      </c>
      <c r="S9" s="14">
        <v>245071</v>
      </c>
      <c r="T9" s="14">
        <v>239661</v>
      </c>
      <c r="U9" s="8">
        <v>297317</v>
      </c>
      <c r="V9" s="14">
        <v>263106</v>
      </c>
      <c r="W9" s="14">
        <v>220088</v>
      </c>
      <c r="X9" s="14">
        <v>220625</v>
      </c>
      <c r="Y9" s="8">
        <f>+[1]OverviewQoQ!$J$50*1000</f>
        <v>198291</v>
      </c>
    </row>
    <row r="10" spans="1:25" ht="12" customHeight="1">
      <c r="A10" s="11"/>
      <c r="B10" s="12" t="s">
        <v>10</v>
      </c>
      <c r="C10" s="13"/>
      <c r="D10" s="14">
        <v>9208</v>
      </c>
      <c r="E10" s="8">
        <v>9132</v>
      </c>
      <c r="F10" s="14">
        <v>8247</v>
      </c>
      <c r="G10" s="14">
        <v>17928</v>
      </c>
      <c r="H10" s="14">
        <v>17504</v>
      </c>
      <c r="I10" s="8">
        <v>16025</v>
      </c>
      <c r="J10" s="14">
        <v>7372</v>
      </c>
      <c r="K10" s="14">
        <v>5498</v>
      </c>
      <c r="L10" s="14">
        <v>5531</v>
      </c>
      <c r="M10" s="8">
        <v>35014</v>
      </c>
      <c r="N10" s="14">
        <v>28745</v>
      </c>
      <c r="O10" s="14">
        <v>26214</v>
      </c>
      <c r="P10" s="14">
        <v>25776</v>
      </c>
      <c r="Q10" s="8">
        <v>23990</v>
      </c>
      <c r="R10" s="14">
        <v>24007</v>
      </c>
      <c r="S10" s="14">
        <v>59422</v>
      </c>
      <c r="T10" s="14">
        <v>58268</v>
      </c>
      <c r="U10" s="8">
        <v>55671</v>
      </c>
      <c r="V10" s="14">
        <v>55964</v>
      </c>
      <c r="W10" s="14">
        <v>54857</v>
      </c>
      <c r="X10" s="14">
        <v>53280</v>
      </c>
      <c r="Y10" s="8">
        <f>+[1]OverviewQoQ!$J$51*1000</f>
        <v>52332</v>
      </c>
    </row>
    <row r="11" spans="1:25" ht="12" customHeight="1">
      <c r="A11" s="11"/>
      <c r="B11" s="15" t="s">
        <v>11</v>
      </c>
      <c r="C11" s="13"/>
      <c r="D11" s="14">
        <v>-25968</v>
      </c>
      <c r="E11" s="8">
        <v>-15727</v>
      </c>
      <c r="F11" s="14">
        <v>-15087</v>
      </c>
      <c r="G11" s="14">
        <v>-14451</v>
      </c>
      <c r="H11" s="14">
        <v>-41364</v>
      </c>
      <c r="I11" s="8">
        <v>-11992</v>
      </c>
      <c r="J11" s="14">
        <v>-13867</v>
      </c>
      <c r="K11" s="14">
        <v>-15211</v>
      </c>
      <c r="L11" s="14">
        <v>-34799</v>
      </c>
      <c r="M11" s="8">
        <v>-15118</v>
      </c>
      <c r="N11" s="14">
        <v>-15922</v>
      </c>
      <c r="O11" s="14">
        <v>-14633</v>
      </c>
      <c r="P11" s="14">
        <v>-13748</v>
      </c>
      <c r="Q11" s="8">
        <v>-13967</v>
      </c>
      <c r="R11" s="14">
        <v>-12460</v>
      </c>
      <c r="S11" s="14">
        <v>-14625</v>
      </c>
      <c r="T11" s="14">
        <v>-13333</v>
      </c>
      <c r="U11" s="8">
        <v>-12812</v>
      </c>
      <c r="V11" s="14">
        <v>-17113</v>
      </c>
      <c r="W11" s="14">
        <v>-17558</v>
      </c>
      <c r="X11" s="14">
        <v>-12191</v>
      </c>
      <c r="Y11" s="8">
        <f>+-[1]OverviewQoQ!$J$11*1000</f>
        <v>-14028</v>
      </c>
    </row>
    <row r="12" spans="1:25" ht="12" customHeight="1">
      <c r="A12" s="11"/>
      <c r="B12" s="15" t="s">
        <v>12</v>
      </c>
      <c r="C12" s="13"/>
      <c r="D12" s="14">
        <v>-59210</v>
      </c>
      <c r="E12" s="8">
        <v>-38120</v>
      </c>
      <c r="F12" s="14">
        <v>-49650</v>
      </c>
      <c r="G12" s="14">
        <v>-65286</v>
      </c>
      <c r="H12" s="14">
        <v>-38259</v>
      </c>
      <c r="I12" s="8">
        <v>-36461</v>
      </c>
      <c r="J12" s="14">
        <v>-40038</v>
      </c>
      <c r="K12" s="14">
        <v>-53966</v>
      </c>
      <c r="L12" s="14">
        <v>-42560</v>
      </c>
      <c r="M12" s="8">
        <v>-31009</v>
      </c>
      <c r="N12" s="14">
        <v>-24354</v>
      </c>
      <c r="O12" s="14">
        <v>-28615</v>
      </c>
      <c r="P12" s="14">
        <v>-33916</v>
      </c>
      <c r="Q12" s="8">
        <v>-14420</v>
      </c>
      <c r="R12" s="14">
        <v>-18137</v>
      </c>
      <c r="S12" s="14">
        <v>-23690</v>
      </c>
      <c r="T12" s="14">
        <v>-19154</v>
      </c>
      <c r="U12" s="8">
        <v>-7313</v>
      </c>
      <c r="V12" s="14">
        <v>-14849</v>
      </c>
      <c r="W12" s="14">
        <v>-11052</v>
      </c>
      <c r="X12" s="14">
        <v>-15438</v>
      </c>
      <c r="Y12" s="8">
        <f>+-[1]OverviewQoQ!$J$13*1000</f>
        <v>-13312</v>
      </c>
    </row>
    <row r="13" spans="1:25" ht="12" customHeight="1">
      <c r="A13" s="16" t="s">
        <v>13</v>
      </c>
      <c r="B13" s="17"/>
      <c r="C13" s="18"/>
      <c r="D13" s="19">
        <v>270451</v>
      </c>
      <c r="E13" s="19">
        <v>295060</v>
      </c>
      <c r="F13" s="19">
        <v>272389</v>
      </c>
      <c r="G13" s="19">
        <v>288377</v>
      </c>
      <c r="H13" s="19">
        <v>283624</v>
      </c>
      <c r="I13" s="19">
        <v>324179</v>
      </c>
      <c r="J13" s="19">
        <v>296819</v>
      </c>
      <c r="K13" s="19">
        <v>273132</v>
      </c>
      <c r="L13" s="19">
        <v>282938</v>
      </c>
      <c r="M13" s="19">
        <v>347082</v>
      </c>
      <c r="N13" s="19">
        <v>368195</v>
      </c>
      <c r="O13" s="19">
        <v>381230</v>
      </c>
      <c r="P13" s="19">
        <v>382334</v>
      </c>
      <c r="Q13" s="19">
        <v>374583</v>
      </c>
      <c r="R13" s="19">
        <v>418443</v>
      </c>
      <c r="S13" s="19">
        <v>442167</v>
      </c>
      <c r="T13" s="19">
        <v>446186</v>
      </c>
      <c r="U13" s="19">
        <v>447213</v>
      </c>
      <c r="V13" s="19">
        <v>425697</v>
      </c>
      <c r="W13" s="19">
        <v>409393</v>
      </c>
      <c r="X13" s="19">
        <v>400008</v>
      </c>
      <c r="Y13" s="19">
        <f>SUM(Y7:Y12)</f>
        <v>404106</v>
      </c>
    </row>
    <row r="14" spans="1:25" ht="12" customHeight="1">
      <c r="A14" s="20"/>
      <c r="B14" s="20"/>
      <c r="C14" s="13"/>
      <c r="D14" s="21"/>
      <c r="E14" s="8"/>
      <c r="F14" s="21"/>
      <c r="G14" s="21"/>
      <c r="H14" s="21"/>
      <c r="I14" s="8"/>
      <c r="J14" s="21"/>
      <c r="K14" s="21"/>
      <c r="L14" s="21"/>
      <c r="M14" s="8"/>
      <c r="N14" s="21"/>
      <c r="O14" s="21"/>
      <c r="P14" s="21"/>
      <c r="Q14" s="8"/>
      <c r="R14" s="21"/>
      <c r="S14" s="21"/>
      <c r="T14" s="21"/>
      <c r="U14" s="8"/>
      <c r="V14" s="21"/>
      <c r="W14" s="21"/>
      <c r="X14" s="21"/>
      <c r="Y14" s="8"/>
    </row>
    <row r="15" spans="1:25" ht="12" customHeight="1">
      <c r="A15" s="11"/>
      <c r="B15" s="15" t="s">
        <v>13</v>
      </c>
      <c r="C15" s="13"/>
      <c r="D15" s="14">
        <v>270451</v>
      </c>
      <c r="E15" s="8">
        <v>295060</v>
      </c>
      <c r="F15" s="14">
        <v>272389</v>
      </c>
      <c r="G15" s="14">
        <v>288377</v>
      </c>
      <c r="H15" s="14">
        <v>283624</v>
      </c>
      <c r="I15" s="8">
        <v>324179</v>
      </c>
      <c r="J15" s="14">
        <v>296819</v>
      </c>
      <c r="K15" s="14">
        <v>273132</v>
      </c>
      <c r="L15" s="14">
        <v>282938</v>
      </c>
      <c r="M15" s="8">
        <v>347082</v>
      </c>
      <c r="N15" s="14">
        <v>368195</v>
      </c>
      <c r="O15" s="14">
        <v>381230</v>
      </c>
      <c r="P15" s="14">
        <v>382334</v>
      </c>
      <c r="Q15" s="8">
        <v>374583</v>
      </c>
      <c r="R15" s="14">
        <v>418443</v>
      </c>
      <c r="S15" s="14">
        <v>442167</v>
      </c>
      <c r="T15" s="14">
        <v>446186</v>
      </c>
      <c r="U15" s="8">
        <v>447213</v>
      </c>
      <c r="V15" s="14">
        <v>425697</v>
      </c>
      <c r="W15" s="14">
        <v>409393</v>
      </c>
      <c r="X15" s="14">
        <v>400008</v>
      </c>
      <c r="Y15" s="8">
        <f>+Y13</f>
        <v>404106</v>
      </c>
    </row>
    <row r="16" spans="1:25" ht="12" customHeight="1">
      <c r="A16" s="11"/>
      <c r="B16" s="15" t="s">
        <v>14</v>
      </c>
      <c r="C16" s="13"/>
      <c r="D16" s="14">
        <v>602830</v>
      </c>
      <c r="E16" s="8">
        <v>545474</v>
      </c>
      <c r="F16" s="14">
        <v>581300</v>
      </c>
      <c r="G16" s="14">
        <v>556091</v>
      </c>
      <c r="H16" s="14">
        <v>559752</v>
      </c>
      <c r="I16" s="8">
        <v>501691</v>
      </c>
      <c r="J16" s="14">
        <v>517613</v>
      </c>
      <c r="K16" s="14">
        <v>522083</v>
      </c>
      <c r="L16" s="14">
        <v>521970</v>
      </c>
      <c r="M16" s="8">
        <v>476226</v>
      </c>
      <c r="N16" s="14">
        <v>489211</v>
      </c>
      <c r="O16" s="14">
        <v>489576</v>
      </c>
      <c r="P16" s="14">
        <v>494135</v>
      </c>
      <c r="Q16" s="8">
        <v>506951</v>
      </c>
      <c r="R16" s="14">
        <v>518940</v>
      </c>
      <c r="S16" s="14">
        <v>524398</v>
      </c>
      <c r="T16" s="14">
        <v>520551</v>
      </c>
      <c r="U16" s="8">
        <v>533560</v>
      </c>
      <c r="V16" s="14">
        <v>543406</v>
      </c>
      <c r="W16" s="14">
        <v>544931</v>
      </c>
      <c r="X16" s="14">
        <v>556767</v>
      </c>
      <c r="Y16" s="8">
        <f>+[1]OverviewQoQ!$J$74*1000</f>
        <v>548803</v>
      </c>
    </row>
    <row r="17" spans="1:25" ht="12" customHeight="1">
      <c r="A17" s="17" t="s">
        <v>15</v>
      </c>
      <c r="B17" s="17"/>
      <c r="C17" s="22"/>
      <c r="D17" s="19">
        <v>873281</v>
      </c>
      <c r="E17" s="19">
        <v>840534</v>
      </c>
      <c r="F17" s="19">
        <v>853689</v>
      </c>
      <c r="G17" s="19">
        <v>844468</v>
      </c>
      <c r="H17" s="19">
        <v>843376</v>
      </c>
      <c r="I17" s="19">
        <v>825870</v>
      </c>
      <c r="J17" s="19">
        <v>814432</v>
      </c>
      <c r="K17" s="19">
        <v>795215</v>
      </c>
      <c r="L17" s="19">
        <v>804908</v>
      </c>
      <c r="M17" s="19">
        <v>823308</v>
      </c>
      <c r="N17" s="19">
        <v>857406</v>
      </c>
      <c r="O17" s="19">
        <v>870806</v>
      </c>
      <c r="P17" s="19">
        <v>876469</v>
      </c>
      <c r="Q17" s="19">
        <v>881534</v>
      </c>
      <c r="R17" s="19">
        <v>937383</v>
      </c>
      <c r="S17" s="19">
        <v>966565</v>
      </c>
      <c r="T17" s="19">
        <v>966737</v>
      </c>
      <c r="U17" s="19">
        <v>980773</v>
      </c>
      <c r="V17" s="19">
        <v>969103</v>
      </c>
      <c r="W17" s="19">
        <v>954324</v>
      </c>
      <c r="X17" s="19">
        <v>956775</v>
      </c>
      <c r="Y17" s="19">
        <f>+SUM(Y15:Y16)</f>
        <v>952909</v>
      </c>
    </row>
    <row r="18" spans="1:25" ht="12" customHeight="1">
      <c r="A18" s="23"/>
      <c r="B18" s="23"/>
      <c r="C18" s="13"/>
      <c r="D18" s="21"/>
      <c r="E18" s="8"/>
      <c r="F18" s="21"/>
      <c r="G18" s="21"/>
      <c r="H18" s="21"/>
      <c r="I18" s="8"/>
      <c r="J18" s="21"/>
      <c r="K18" s="21"/>
      <c r="L18" s="21"/>
      <c r="M18" s="8"/>
      <c r="N18" s="21"/>
      <c r="O18" s="21"/>
      <c r="P18" s="21"/>
      <c r="Q18" s="8"/>
      <c r="R18" s="21"/>
      <c r="S18" s="21"/>
      <c r="T18" s="21"/>
      <c r="U18" s="8"/>
      <c r="V18" s="21"/>
      <c r="W18" s="21"/>
      <c r="X18" s="21"/>
      <c r="Y18" s="8"/>
    </row>
    <row r="19" spans="1:25" ht="12" customHeight="1">
      <c r="A19" s="24" t="s">
        <v>16</v>
      </c>
      <c r="B19" s="25"/>
      <c r="C19" s="26"/>
      <c r="D19" s="27">
        <v>0.30969527563292915</v>
      </c>
      <c r="E19" s="27">
        <v>0.35103874441723953</v>
      </c>
      <c r="F19" s="27">
        <v>0.31907287079955349</v>
      </c>
      <c r="G19" s="27">
        <v>0.34148955318614799</v>
      </c>
      <c r="H19" s="27">
        <v>0.33629602929179869</v>
      </c>
      <c r="I19" s="27">
        <v>0.39253030137915168</v>
      </c>
      <c r="J19" s="27">
        <v>0.36444908844446189</v>
      </c>
      <c r="K19" s="27">
        <v>0.34346937620643475</v>
      </c>
      <c r="L19" s="27">
        <v>0.35151594964890398</v>
      </c>
      <c r="M19" s="27">
        <v>0.4215700564065939</v>
      </c>
      <c r="N19" s="27">
        <v>0.42942899863075368</v>
      </c>
      <c r="O19" s="27">
        <v>0.43778981770911085</v>
      </c>
      <c r="P19" s="27">
        <v>0.43622079046720419</v>
      </c>
      <c r="Q19" s="27">
        <v>0.42492178407185655</v>
      </c>
      <c r="R19" s="27">
        <v>0.44639491008477861</v>
      </c>
      <c r="S19" s="27">
        <v>0.457462250340122</v>
      </c>
      <c r="T19" s="27">
        <v>0.46153814325923181</v>
      </c>
      <c r="U19" s="27">
        <v>0.45600000000000002</v>
      </c>
      <c r="V19" s="27">
        <v>0.43926909729925506</v>
      </c>
      <c r="W19" s="27">
        <v>0.42898742984562893</v>
      </c>
      <c r="X19" s="27">
        <v>0.41807948577251702</v>
      </c>
      <c r="Y19" s="27">
        <f>+Y13/Y17</f>
        <v>0.42407617096700734</v>
      </c>
    </row>
    <row r="20" spans="1:25" ht="12" customHeight="1">
      <c r="A20" s="9"/>
      <c r="B20" s="9"/>
      <c r="C20" s="28"/>
      <c r="D20" s="29"/>
      <c r="E20" s="8"/>
      <c r="F20" s="29"/>
      <c r="G20" s="29"/>
      <c r="H20" s="29"/>
      <c r="I20" s="8"/>
      <c r="J20" s="29"/>
      <c r="K20" s="29"/>
      <c r="L20" s="29"/>
      <c r="M20" s="8"/>
      <c r="N20" s="29"/>
      <c r="O20" s="29"/>
      <c r="P20" s="29"/>
      <c r="Q20" s="8"/>
      <c r="R20" s="29"/>
      <c r="S20" s="29"/>
      <c r="T20" s="29"/>
      <c r="U20" s="8"/>
      <c r="V20" s="29"/>
      <c r="W20" s="29"/>
      <c r="X20" s="29"/>
      <c r="Y20" s="8"/>
    </row>
    <row r="21" spans="1:25" ht="12" customHeight="1">
      <c r="A21" s="9" t="s">
        <v>17</v>
      </c>
      <c r="B21" s="30"/>
      <c r="C21" s="30"/>
      <c r="D21" s="21"/>
      <c r="E21" s="8"/>
      <c r="F21" s="21"/>
      <c r="G21" s="21"/>
      <c r="H21" s="21"/>
      <c r="I21" s="8"/>
      <c r="J21" s="21"/>
      <c r="K21" s="21"/>
      <c r="L21" s="21"/>
      <c r="M21" s="8"/>
      <c r="N21" s="21"/>
      <c r="O21" s="21"/>
      <c r="P21" s="21"/>
      <c r="Q21" s="8"/>
      <c r="R21" s="21"/>
      <c r="S21" s="21"/>
      <c r="T21" s="21"/>
      <c r="U21" s="8"/>
      <c r="V21" s="21"/>
      <c r="W21" s="21"/>
      <c r="X21" s="21"/>
      <c r="Y21" s="8"/>
    </row>
    <row r="22" spans="1:25" ht="12" customHeight="1">
      <c r="A22" s="11"/>
      <c r="B22" s="31"/>
      <c r="C22" s="13"/>
      <c r="D22" s="32"/>
      <c r="E22" s="8"/>
      <c r="F22" s="32"/>
      <c r="G22" s="32"/>
      <c r="H22" s="32"/>
      <c r="I22" s="8"/>
      <c r="J22" s="32"/>
      <c r="K22" s="32"/>
      <c r="L22" s="32"/>
      <c r="M22" s="8"/>
      <c r="N22" s="32"/>
      <c r="O22" s="32"/>
      <c r="P22" s="32"/>
      <c r="Q22" s="8"/>
      <c r="R22" s="32"/>
      <c r="S22" s="32"/>
      <c r="T22" s="32"/>
      <c r="U22" s="8"/>
      <c r="V22" s="32"/>
      <c r="W22" s="32"/>
      <c r="X22" s="32"/>
      <c r="Y22" s="8"/>
    </row>
    <row r="23" spans="1:25" ht="12" customHeight="1">
      <c r="A23" s="11"/>
      <c r="B23" s="15" t="s">
        <v>18</v>
      </c>
      <c r="C23" s="13"/>
      <c r="D23" s="14">
        <v>44620</v>
      </c>
      <c r="E23" s="8">
        <v>95464</v>
      </c>
      <c r="F23" s="14">
        <v>134233</v>
      </c>
      <c r="G23" s="14">
        <v>168781</v>
      </c>
      <c r="H23" s="14">
        <v>22255</v>
      </c>
      <c r="I23" s="8">
        <v>63559</v>
      </c>
      <c r="J23" s="14">
        <v>105441</v>
      </c>
      <c r="K23" s="14">
        <v>145226</v>
      </c>
      <c r="L23" s="14">
        <v>13003</v>
      </c>
      <c r="M23" s="8">
        <v>41468</v>
      </c>
      <c r="N23" s="14">
        <v>76662</v>
      </c>
      <c r="O23" s="14">
        <v>131612</v>
      </c>
      <c r="P23" s="14">
        <v>25263</v>
      </c>
      <c r="Q23" s="8">
        <v>56216</v>
      </c>
      <c r="R23" s="14">
        <v>98094</v>
      </c>
      <c r="S23" s="14">
        <v>145495</v>
      </c>
      <c r="T23" s="14">
        <v>25240</v>
      </c>
      <c r="U23" s="8">
        <v>58479</v>
      </c>
      <c r="V23" s="14">
        <v>106993</v>
      </c>
      <c r="W23" s="14">
        <v>156298</v>
      </c>
      <c r="X23" s="14">
        <v>26243</v>
      </c>
      <c r="Y23" s="8">
        <f>+'[2]10-1'!$I$22</f>
        <v>62369</v>
      </c>
    </row>
    <row r="24" spans="1:25" ht="12" customHeight="1">
      <c r="A24" s="33"/>
      <c r="B24" s="15" t="s">
        <v>19</v>
      </c>
      <c r="C24" s="34"/>
      <c r="D24" s="14">
        <v>-25775</v>
      </c>
      <c r="E24" s="8">
        <v>-20213</v>
      </c>
      <c r="F24" s="14">
        <v>-41417</v>
      </c>
      <c r="G24" s="14">
        <v>-77752</v>
      </c>
      <c r="H24" s="14">
        <v>-15712</v>
      </c>
      <c r="I24" s="8">
        <v>-33017</v>
      </c>
      <c r="J24" s="14">
        <v>-45124</v>
      </c>
      <c r="K24" s="14">
        <v>-72875</v>
      </c>
      <c r="L24" s="14">
        <v>-7706</v>
      </c>
      <c r="M24" s="8">
        <v>-16861</v>
      </c>
      <c r="N24" s="14">
        <v>-45013</v>
      </c>
      <c r="O24" s="14">
        <v>-106049</v>
      </c>
      <c r="P24" s="14">
        <v>-27248</v>
      </c>
      <c r="Q24" s="8">
        <v>-24006</v>
      </c>
      <c r="R24" s="14">
        <v>-43820</v>
      </c>
      <c r="S24" s="14">
        <v>-130501</v>
      </c>
      <c r="T24" s="14">
        <v>-20013</v>
      </c>
      <c r="U24" s="8">
        <v>-37435</v>
      </c>
      <c r="V24" s="14">
        <v>-62252</v>
      </c>
      <c r="W24" s="14">
        <v>-97513</v>
      </c>
      <c r="X24" s="14">
        <v>-20179</v>
      </c>
      <c r="Y24" s="8">
        <f>+'[2]10-1'!$I$35</f>
        <v>-39369</v>
      </c>
    </row>
    <row r="25" spans="1:25" ht="12" customHeight="1">
      <c r="A25" s="33"/>
      <c r="B25" s="34" t="s">
        <v>20</v>
      </c>
      <c r="C25" s="34"/>
      <c r="D25" s="14">
        <v>0</v>
      </c>
      <c r="E25" s="8">
        <v>0</v>
      </c>
      <c r="F25" s="14">
        <v>0</v>
      </c>
      <c r="G25" s="14">
        <v>0</v>
      </c>
      <c r="H25" s="14">
        <v>-271</v>
      </c>
      <c r="I25" s="8">
        <v>-538</v>
      </c>
      <c r="J25" s="14">
        <v>-806</v>
      </c>
      <c r="K25" s="14">
        <v>-2036</v>
      </c>
      <c r="L25" s="14">
        <v>-118</v>
      </c>
      <c r="M25" s="8">
        <v>-739</v>
      </c>
      <c r="N25" s="14">
        <v>-6154</v>
      </c>
      <c r="O25" s="14">
        <v>-11157</v>
      </c>
      <c r="P25" s="14">
        <v>-11430</v>
      </c>
      <c r="Q25" s="8">
        <v>-14027</v>
      </c>
      <c r="R25" s="14">
        <v>-15581</v>
      </c>
      <c r="S25" s="14">
        <v>-18541</v>
      </c>
      <c r="T25" s="14">
        <v>-2534</v>
      </c>
      <c r="U25" s="8">
        <v>-5372</v>
      </c>
      <c r="V25" s="14">
        <v>-12792</v>
      </c>
      <c r="W25" s="14">
        <v>-18923</v>
      </c>
      <c r="X25" s="14">
        <v>-1234</v>
      </c>
      <c r="Y25" s="8">
        <f>+'[2]10-1'!$I$43</f>
        <v>-4000</v>
      </c>
    </row>
    <row r="26" spans="1:25" ht="12" customHeight="1">
      <c r="A26" s="20"/>
      <c r="B26" s="15" t="s">
        <v>21</v>
      </c>
      <c r="C26" s="13"/>
      <c r="D26" s="14">
        <v>-8160</v>
      </c>
      <c r="E26" s="35">
        <v>11413</v>
      </c>
      <c r="F26" s="14">
        <v>7109</v>
      </c>
      <c r="G26" s="14">
        <v>-997</v>
      </c>
      <c r="H26" s="14">
        <v>21781</v>
      </c>
      <c r="I26" s="35">
        <v>22591</v>
      </c>
      <c r="J26" s="14">
        <v>15567</v>
      </c>
      <c r="K26" s="14">
        <v>10645</v>
      </c>
      <c r="L26" s="14">
        <v>12716</v>
      </c>
      <c r="M26" s="35">
        <v>20765</v>
      </c>
      <c r="N26" s="14">
        <v>18264</v>
      </c>
      <c r="O26" s="14">
        <v>13772</v>
      </c>
      <c r="P26" s="14">
        <v>-1992</v>
      </c>
      <c r="Q26" s="35">
        <v>17526</v>
      </c>
      <c r="R26" s="14">
        <v>14498</v>
      </c>
      <c r="S26" s="14">
        <v>10227</v>
      </c>
      <c r="T26" s="14">
        <v>4134</v>
      </c>
      <c r="U26" s="35">
        <v>17075</v>
      </c>
      <c r="V26" s="14">
        <v>15038</v>
      </c>
      <c r="W26" s="14">
        <v>13137</v>
      </c>
      <c r="X26" s="14">
        <v>4917</v>
      </c>
      <c r="Y26" s="35">
        <f>+'[2]10-1'!$I$30</f>
        <v>-1180</v>
      </c>
    </row>
    <row r="27" spans="1:25" ht="12" customHeight="1" thickBot="1">
      <c r="A27" s="36" t="s">
        <v>22</v>
      </c>
      <c r="B27" s="36"/>
      <c r="C27" s="37"/>
      <c r="D27" s="38">
        <v>27005</v>
      </c>
      <c r="E27" s="38">
        <v>63838</v>
      </c>
      <c r="F27" s="38">
        <v>85707</v>
      </c>
      <c r="G27" s="38">
        <v>92026</v>
      </c>
      <c r="H27" s="38">
        <v>-15509</v>
      </c>
      <c r="I27" s="38">
        <v>7413</v>
      </c>
      <c r="J27" s="38">
        <v>43944</v>
      </c>
      <c r="K27" s="38">
        <v>59670</v>
      </c>
      <c r="L27" s="38">
        <v>-7537</v>
      </c>
      <c r="M27" s="38">
        <v>3103</v>
      </c>
      <c r="N27" s="38">
        <v>7231</v>
      </c>
      <c r="O27" s="38">
        <v>634</v>
      </c>
      <c r="P27" s="38">
        <v>-11423</v>
      </c>
      <c r="Q27" s="38">
        <v>657</v>
      </c>
      <c r="R27" s="38">
        <v>24195</v>
      </c>
      <c r="S27" s="38">
        <v>-13774</v>
      </c>
      <c r="T27" s="38">
        <v>-1441</v>
      </c>
      <c r="U27" s="38">
        <v>-1403</v>
      </c>
      <c r="V27" s="38">
        <v>16911</v>
      </c>
      <c r="W27" s="38">
        <v>26725</v>
      </c>
      <c r="X27" s="38">
        <v>9747</v>
      </c>
      <c r="Y27" s="38">
        <f>+SUM(Y23:Y25)-Y26</f>
        <v>20180</v>
      </c>
    </row>
    <row r="28" spans="1:25" ht="12" customHeight="1"/>
    <row r="29" spans="1:25" ht="12" customHeight="1">
      <c r="A29" s="39" t="s">
        <v>23</v>
      </c>
    </row>
    <row r="30" spans="1:25" ht="12" customHeight="1">
      <c r="A30" s="40" t="s">
        <v>24</v>
      </c>
    </row>
    <row r="32" spans="1:25">
      <c r="A32" s="41"/>
    </row>
  </sheetData>
  <mergeCells count="1">
    <mergeCell ref="A1:C3"/>
  </mergeCells>
  <pageMargins left="0.74803149606299213" right="0.74803149606299213" top="0.98425196850393704" bottom="0.98425196850393704" header="0.51181102362204722" footer="0.51181102362204722"/>
  <pageSetup paperSize="9" scale="41" orientation="landscape" horizontalDpi="300" verticalDpi="3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sheetPr>
    <tabColor theme="0"/>
    <pageSetUpPr fitToPage="1"/>
  </sheetPr>
  <dimension ref="A1:Y15"/>
  <sheetViews>
    <sheetView showGridLines="0" tabSelected="1" view="pageBreakPreview" zoomScale="90" zoomScaleNormal="100" zoomScaleSheetLayoutView="90" workbookViewId="0">
      <pane xSplit="3" ySplit="3" topLeftCell="N4" activePane="bottomRight" state="frozen"/>
      <selection activeCell="C32" sqref="C32"/>
      <selection pane="topRight" activeCell="C32" sqref="C32"/>
      <selection pane="bottomLeft" activeCell="C32" sqref="C32"/>
      <selection pane="bottomRight" sqref="A1:C3"/>
    </sheetView>
  </sheetViews>
  <sheetFormatPr defaultColWidth="8.5" defaultRowHeight="12.75"/>
  <cols>
    <col min="1" max="1" width="6.6640625" style="42" customWidth="1"/>
    <col min="2" max="2" width="5.83203125" style="42" customWidth="1"/>
    <col min="3" max="3" width="55.6640625" style="42" customWidth="1"/>
    <col min="4" max="25" width="13" style="42" customWidth="1"/>
    <col min="26" max="16384" width="8.5" style="42"/>
  </cols>
  <sheetData>
    <row r="1" spans="1:25" ht="12.75" customHeight="1">
      <c r="A1" s="55"/>
      <c r="B1" s="55"/>
      <c r="C1" s="55"/>
      <c r="D1" s="1">
        <v>2011</v>
      </c>
      <c r="E1" s="1">
        <v>2011</v>
      </c>
      <c r="F1" s="1">
        <v>2011</v>
      </c>
      <c r="G1" s="1">
        <v>2011</v>
      </c>
      <c r="H1" s="1">
        <v>2012</v>
      </c>
      <c r="I1" s="1">
        <v>2012</v>
      </c>
      <c r="J1" s="1">
        <v>2012</v>
      </c>
      <c r="K1" s="1">
        <v>2012</v>
      </c>
      <c r="L1" s="1">
        <v>2013</v>
      </c>
      <c r="M1" s="1">
        <v>2013</v>
      </c>
      <c r="N1" s="1">
        <v>2013</v>
      </c>
      <c r="O1" s="1">
        <v>2013</v>
      </c>
      <c r="P1" s="1">
        <v>2014</v>
      </c>
      <c r="Q1" s="1">
        <v>2014</v>
      </c>
      <c r="R1" s="1">
        <v>2014</v>
      </c>
      <c r="S1" s="1">
        <v>2014</v>
      </c>
      <c r="T1" s="1">
        <v>2015</v>
      </c>
      <c r="U1" s="1">
        <v>2015</v>
      </c>
      <c r="V1" s="1">
        <v>2015</v>
      </c>
      <c r="W1" s="1">
        <v>2015</v>
      </c>
      <c r="X1" s="1">
        <v>2016</v>
      </c>
      <c r="Y1" s="1">
        <v>2016</v>
      </c>
    </row>
    <row r="2" spans="1:25" ht="12.75" customHeight="1">
      <c r="A2" s="56"/>
      <c r="B2" s="56"/>
      <c r="C2" s="56"/>
      <c r="D2" s="3" t="s">
        <v>0</v>
      </c>
      <c r="E2" s="3" t="s">
        <v>1</v>
      </c>
      <c r="F2" s="3" t="s">
        <v>2</v>
      </c>
      <c r="G2" s="3" t="s">
        <v>3</v>
      </c>
      <c r="H2" s="3" t="s">
        <v>0</v>
      </c>
      <c r="I2" s="3" t="s">
        <v>1</v>
      </c>
      <c r="J2" s="3" t="s">
        <v>2</v>
      </c>
      <c r="K2" s="3" t="s">
        <v>3</v>
      </c>
      <c r="L2" s="3" t="s">
        <v>0</v>
      </c>
      <c r="M2" s="3" t="s">
        <v>1</v>
      </c>
      <c r="N2" s="3" t="s">
        <v>2</v>
      </c>
      <c r="O2" s="3" t="s">
        <v>3</v>
      </c>
      <c r="P2" s="3" t="s">
        <v>0</v>
      </c>
      <c r="Q2" s="3" t="s">
        <v>1</v>
      </c>
      <c r="R2" s="3" t="s">
        <v>2</v>
      </c>
      <c r="S2" s="3" t="s">
        <v>3</v>
      </c>
      <c r="T2" s="3" t="s">
        <v>0</v>
      </c>
      <c r="U2" s="3" t="s">
        <v>1</v>
      </c>
      <c r="V2" s="3" t="s">
        <v>2</v>
      </c>
      <c r="W2" s="3" t="s">
        <v>3</v>
      </c>
      <c r="X2" s="3" t="s">
        <v>5</v>
      </c>
      <c r="Y2" s="3" t="s">
        <v>25</v>
      </c>
    </row>
    <row r="3" spans="1:25" ht="12.75" customHeight="1">
      <c r="A3" s="57"/>
      <c r="B3" s="57"/>
      <c r="C3" s="57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</row>
    <row r="4" spans="1:25" ht="12.75" customHeight="1">
      <c r="A4" s="43"/>
      <c r="B4" s="43"/>
      <c r="C4" s="44"/>
      <c r="D4" s="45"/>
      <c r="E4" s="46"/>
      <c r="F4" s="45"/>
      <c r="G4" s="45"/>
      <c r="H4" s="45"/>
      <c r="I4" s="46"/>
      <c r="J4" s="45"/>
      <c r="K4" s="45"/>
      <c r="L4" s="45"/>
      <c r="M4" s="46"/>
      <c r="N4" s="45"/>
      <c r="O4" s="45"/>
      <c r="P4" s="45"/>
      <c r="Q4" s="46"/>
      <c r="R4" s="45"/>
      <c r="S4" s="45"/>
      <c r="T4" s="45"/>
      <c r="U4" s="46"/>
      <c r="V4" s="45"/>
      <c r="W4" s="45"/>
      <c r="X4" s="45"/>
      <c r="Y4" s="46"/>
    </row>
    <row r="5" spans="1:25">
      <c r="A5" s="47" t="s">
        <v>17</v>
      </c>
      <c r="B5" s="30"/>
      <c r="C5" s="30"/>
      <c r="D5" s="48"/>
      <c r="E5" s="46"/>
      <c r="F5" s="48"/>
      <c r="G5" s="48"/>
      <c r="H5" s="48"/>
      <c r="I5" s="46"/>
      <c r="J5" s="48"/>
      <c r="K5" s="48"/>
      <c r="L5" s="48"/>
      <c r="M5" s="46"/>
      <c r="N5" s="48"/>
      <c r="O5" s="48"/>
      <c r="P5" s="48"/>
      <c r="Q5" s="46"/>
      <c r="R5" s="48"/>
      <c r="S5" s="48"/>
      <c r="T5" s="48"/>
      <c r="U5" s="46"/>
      <c r="V5" s="48"/>
      <c r="W5" s="48"/>
      <c r="X5" s="48"/>
      <c r="Y5" s="46"/>
    </row>
    <row r="6" spans="1:25">
      <c r="A6" s="11"/>
      <c r="B6" s="31"/>
      <c r="C6" s="13"/>
      <c r="D6" s="49"/>
      <c r="E6" s="46"/>
      <c r="F6" s="49"/>
      <c r="G6" s="49"/>
      <c r="H6" s="49"/>
      <c r="I6" s="46"/>
      <c r="J6" s="49"/>
      <c r="K6" s="49"/>
      <c r="L6" s="49"/>
      <c r="M6" s="46"/>
      <c r="N6" s="49"/>
      <c r="O6" s="49"/>
      <c r="P6" s="49"/>
      <c r="Q6" s="46"/>
      <c r="R6" s="49"/>
      <c r="S6" s="49"/>
      <c r="T6" s="49"/>
      <c r="U6" s="46"/>
      <c r="V6" s="49"/>
      <c r="W6" s="49"/>
      <c r="X6" s="49"/>
      <c r="Y6" s="46"/>
    </row>
    <row r="7" spans="1:25">
      <c r="A7" s="11"/>
      <c r="B7" s="34" t="s">
        <v>18</v>
      </c>
      <c r="C7" s="13"/>
      <c r="D7" s="50">
        <v>44620</v>
      </c>
      <c r="E7" s="8">
        <v>50844</v>
      </c>
      <c r="F7" s="50">
        <v>38769</v>
      </c>
      <c r="G7" s="50">
        <v>34548</v>
      </c>
      <c r="H7" s="50">
        <v>22255</v>
      </c>
      <c r="I7" s="8">
        <v>41304</v>
      </c>
      <c r="J7" s="50">
        <v>41882</v>
      </c>
      <c r="K7" s="50">
        <v>39785</v>
      </c>
      <c r="L7" s="50">
        <v>13003</v>
      </c>
      <c r="M7" s="8">
        <v>28465</v>
      </c>
      <c r="N7" s="50">
        <v>35194</v>
      </c>
      <c r="O7" s="50">
        <v>54950</v>
      </c>
      <c r="P7" s="50">
        <v>25263</v>
      </c>
      <c r="Q7" s="8">
        <v>30953</v>
      </c>
      <c r="R7" s="50">
        <v>41878</v>
      </c>
      <c r="S7" s="50">
        <v>47401</v>
      </c>
      <c r="T7" s="50">
        <v>25240</v>
      </c>
      <c r="U7" s="8">
        <v>33239</v>
      </c>
      <c r="V7" s="50">
        <v>48514</v>
      </c>
      <c r="W7" s="50">
        <v>49305</v>
      </c>
      <c r="X7" s="50">
        <v>26243</v>
      </c>
      <c r="Y7" s="8">
        <f>+'[2]10-1'!$I$22-X7</f>
        <v>36126</v>
      </c>
    </row>
    <row r="8" spans="1:25" ht="12.75" customHeight="1">
      <c r="A8" s="33"/>
      <c r="B8" s="34" t="s">
        <v>19</v>
      </c>
      <c r="C8" s="34"/>
      <c r="D8" s="50">
        <v>-25775</v>
      </c>
      <c r="E8" s="8">
        <v>5562</v>
      </c>
      <c r="F8" s="50">
        <v>-21204</v>
      </c>
      <c r="G8" s="50">
        <v>-36335</v>
      </c>
      <c r="H8" s="50">
        <v>-15712</v>
      </c>
      <c r="I8" s="8">
        <v>-17305</v>
      </c>
      <c r="J8" s="50">
        <v>-12107</v>
      </c>
      <c r="K8" s="50">
        <v>-27751</v>
      </c>
      <c r="L8" s="50">
        <v>-7706</v>
      </c>
      <c r="M8" s="8">
        <v>-9155</v>
      </c>
      <c r="N8" s="50">
        <v>-28152</v>
      </c>
      <c r="O8" s="50">
        <v>-61036</v>
      </c>
      <c r="P8" s="50">
        <v>-27248</v>
      </c>
      <c r="Q8" s="8">
        <v>3242</v>
      </c>
      <c r="R8" s="50">
        <v>-19814</v>
      </c>
      <c r="S8" s="50">
        <v>-86681</v>
      </c>
      <c r="T8" s="50">
        <v>-20013</v>
      </c>
      <c r="U8" s="8">
        <v>-17422</v>
      </c>
      <c r="V8" s="50">
        <v>-24817</v>
      </c>
      <c r="W8" s="50">
        <v>-35261</v>
      </c>
      <c r="X8" s="50">
        <v>-20179</v>
      </c>
      <c r="Y8" s="8">
        <f>+'[2]10-1'!$I$35-X8</f>
        <v>-19190</v>
      </c>
    </row>
    <row r="9" spans="1:25" ht="12.75" customHeight="1">
      <c r="A9" s="33"/>
      <c r="B9" s="34" t="s">
        <v>20</v>
      </c>
      <c r="C9" s="34"/>
      <c r="D9" s="50">
        <v>0</v>
      </c>
      <c r="E9" s="8">
        <v>0</v>
      </c>
      <c r="F9" s="50">
        <v>0</v>
      </c>
      <c r="G9" s="50">
        <v>0</v>
      </c>
      <c r="H9" s="50">
        <v>-271</v>
      </c>
      <c r="I9" s="8">
        <v>-267</v>
      </c>
      <c r="J9" s="50">
        <v>-268</v>
      </c>
      <c r="K9" s="50">
        <v>-1230</v>
      </c>
      <c r="L9" s="50">
        <v>-118</v>
      </c>
      <c r="M9" s="8">
        <v>-621</v>
      </c>
      <c r="N9" s="50">
        <v>-5415</v>
      </c>
      <c r="O9" s="50">
        <v>-5003</v>
      </c>
      <c r="P9" s="50">
        <v>-11430</v>
      </c>
      <c r="Q9" s="8">
        <v>-2597</v>
      </c>
      <c r="R9" s="50">
        <v>-1554</v>
      </c>
      <c r="S9" s="50">
        <v>-2960</v>
      </c>
      <c r="T9" s="50">
        <v>-2534</v>
      </c>
      <c r="U9" s="8">
        <v>-2838</v>
      </c>
      <c r="V9" s="50">
        <v>-7420</v>
      </c>
      <c r="W9" s="50">
        <v>-6131</v>
      </c>
      <c r="X9" s="50">
        <v>-1234</v>
      </c>
      <c r="Y9" s="8">
        <f>+'[2]10-1'!$I$43-X9</f>
        <v>-2766</v>
      </c>
    </row>
    <row r="10" spans="1:25">
      <c r="A10" s="20"/>
      <c r="B10" s="34" t="s">
        <v>21</v>
      </c>
      <c r="C10" s="13"/>
      <c r="D10" s="50">
        <v>-8160</v>
      </c>
      <c r="E10" s="35">
        <v>19573</v>
      </c>
      <c r="F10" s="50">
        <v>-4304</v>
      </c>
      <c r="G10" s="50">
        <v>-8106</v>
      </c>
      <c r="H10" s="50">
        <v>21781</v>
      </c>
      <c r="I10" s="35">
        <v>810</v>
      </c>
      <c r="J10" s="50">
        <v>-7024</v>
      </c>
      <c r="K10" s="50">
        <v>-4922</v>
      </c>
      <c r="L10" s="50">
        <v>12716</v>
      </c>
      <c r="M10" s="35">
        <v>8049</v>
      </c>
      <c r="N10" s="50">
        <v>-2501</v>
      </c>
      <c r="O10" s="50">
        <v>-4492</v>
      </c>
      <c r="P10" s="50">
        <v>-1992</v>
      </c>
      <c r="Q10" s="35">
        <v>19518</v>
      </c>
      <c r="R10" s="50">
        <v>-3028</v>
      </c>
      <c r="S10" s="50">
        <v>-4271</v>
      </c>
      <c r="T10" s="50">
        <v>-4134</v>
      </c>
      <c r="U10" s="35">
        <v>21209</v>
      </c>
      <c r="V10" s="50">
        <v>-2037</v>
      </c>
      <c r="W10" s="50">
        <v>-1901</v>
      </c>
      <c r="X10" s="50">
        <v>4917</v>
      </c>
      <c r="Y10" s="35">
        <f>+'[3]YTD Group'!Y26-'[3]YTD Group'!X26</f>
        <v>3737</v>
      </c>
    </row>
    <row r="11" spans="1:25" ht="13.5" thickBot="1">
      <c r="A11" s="51" t="s">
        <v>22</v>
      </c>
      <c r="B11" s="51"/>
      <c r="C11" s="37"/>
      <c r="D11" s="38">
        <v>27005</v>
      </c>
      <c r="E11" s="38">
        <v>36833</v>
      </c>
      <c r="F11" s="38">
        <v>21869</v>
      </c>
      <c r="G11" s="38">
        <v>6319</v>
      </c>
      <c r="H11" s="38">
        <v>-15509</v>
      </c>
      <c r="I11" s="38">
        <v>22922</v>
      </c>
      <c r="J11" s="38">
        <v>36531</v>
      </c>
      <c r="K11" s="38">
        <v>15726</v>
      </c>
      <c r="L11" s="38">
        <v>-7537</v>
      </c>
      <c r="M11" s="38">
        <v>10640</v>
      </c>
      <c r="N11" s="38">
        <v>4128</v>
      </c>
      <c r="O11" s="38">
        <v>-6597</v>
      </c>
      <c r="P11" s="38">
        <v>-11423</v>
      </c>
      <c r="Q11" s="38">
        <v>12080</v>
      </c>
      <c r="R11" s="38">
        <v>23538</v>
      </c>
      <c r="S11" s="38">
        <v>-37969</v>
      </c>
      <c r="T11" s="38">
        <v>-1441</v>
      </c>
      <c r="U11" s="38">
        <v>38</v>
      </c>
      <c r="V11" s="38">
        <v>18314</v>
      </c>
      <c r="W11" s="38">
        <v>9814</v>
      </c>
      <c r="X11" s="38">
        <v>9747</v>
      </c>
      <c r="Y11" s="38">
        <f>+SUM(Y7:Y9)-Y10</f>
        <v>10433</v>
      </c>
    </row>
    <row r="13" spans="1:25">
      <c r="A13" s="40" t="s">
        <v>24</v>
      </c>
    </row>
    <row r="15" spans="1:25">
      <c r="A15" s="41"/>
    </row>
  </sheetData>
  <mergeCells count="1">
    <mergeCell ref="A1:C3"/>
  </mergeCells>
  <pageMargins left="0.74803149606299213" right="0.74803149606299213" top="0.98425196850393704" bottom="0.98425196850393704" header="0.51181102362204722" footer="0.51181102362204722"/>
  <pageSetup paperSize="9" scale="41" orientation="landscape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Munkalapok</vt:lpstr>
      </vt:variant>
      <vt:variant>
        <vt:i4>2</vt:i4>
      </vt:variant>
      <vt:variant>
        <vt:lpstr>Névvel ellátott tartományok</vt:lpstr>
      </vt:variant>
      <vt:variant>
        <vt:i4>2</vt:i4>
      </vt:variant>
    </vt:vector>
  </HeadingPairs>
  <TitlesOfParts>
    <vt:vector size="4" baseType="lpstr">
      <vt:lpstr>kumulált Csoport</vt:lpstr>
      <vt:lpstr>negyedéves Csoport</vt:lpstr>
      <vt:lpstr>'kumulált Csoport'!Nyomtatási_terület</vt:lpstr>
      <vt:lpstr>'negyedéves Csoport'!Nyomtatási_terület</vt:lpstr>
    </vt:vector>
  </TitlesOfParts>
  <Company>Magyar Telekom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gati1gerda907</dc:creator>
  <cp:lastModifiedBy>LennertMarton</cp:lastModifiedBy>
  <dcterms:created xsi:type="dcterms:W3CDTF">2016-05-03T13:35:55Z</dcterms:created>
  <dcterms:modified xsi:type="dcterms:W3CDTF">2016-08-04T12:46:17Z</dcterms:modified>
</cp:coreProperties>
</file>